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ding.sharepoint.com/sites/Domain-A/Documents partages/A01 (EIE - UVP)/04_Formation_Bildung/41_CSD_Formation_Bildung/TVED/2024/2 - Cours/Cours 9 - Planification du désapprovisionnement - Réseaux (PGEE - PREE)/"/>
    </mc:Choice>
  </mc:AlternateContent>
  <xr:revisionPtr revIDLastSave="0" documentId="8_{85930D8C-AF88-4689-A983-C0C017F230C6}" xr6:coauthVersionLast="47" xr6:coauthVersionMax="47" xr10:uidLastSave="{00000000-0000-0000-0000-000000000000}"/>
  <bookViews>
    <workbookView xWindow="-120" yWindow="-120" windowWidth="29040" windowHeight="15990" xr2:uid="{34FB8224-CED5-4B70-9D8E-E2AB5FFBF002}"/>
  </bookViews>
  <sheets>
    <sheet name="feuille de calcul Strickler" sheetId="1" r:id="rId1"/>
  </sheets>
  <externalReferences>
    <externalReference r:id="rId2"/>
  </externalReferences>
  <definedNames>
    <definedName name="_xlnm.Print_Area" localSheetId="0">'feuille de calcul Strickler'!$A$1:$J$65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G50" i="1" s="1"/>
  <c r="H50" i="1" s="1"/>
  <c r="I50" i="1" s="1"/>
  <c r="C31" i="1"/>
  <c r="C32" i="1" s="1"/>
  <c r="E8" i="1"/>
  <c r="C33" i="1" l="1"/>
  <c r="D32" i="1"/>
  <c r="J50" i="1"/>
  <c r="D31" i="1"/>
  <c r="F32" i="1" l="1"/>
  <c r="E32" i="1"/>
  <c r="G32" i="1" s="1"/>
  <c r="H32" i="1" s="1"/>
  <c r="I32" i="1" s="1"/>
  <c r="F31" i="1"/>
  <c r="E31" i="1"/>
  <c r="G31" i="1" s="1"/>
  <c r="H31" i="1" s="1"/>
  <c r="I31" i="1" s="1"/>
  <c r="C34" i="1"/>
  <c r="D33" i="1"/>
  <c r="F33" i="1" l="1"/>
  <c r="E33" i="1"/>
  <c r="G33" i="1" s="1"/>
  <c r="H33" i="1" s="1"/>
  <c r="I33" i="1" s="1"/>
  <c r="D34" i="1"/>
  <c r="C35" i="1"/>
  <c r="F34" i="1" l="1"/>
  <c r="E34" i="1"/>
  <c r="G34" i="1" s="1"/>
  <c r="H34" i="1" s="1"/>
  <c r="I34" i="1" s="1"/>
  <c r="D35" i="1"/>
  <c r="C36" i="1"/>
  <c r="F35" i="1" l="1"/>
  <c r="E35" i="1"/>
  <c r="G35" i="1" s="1"/>
  <c r="H35" i="1" s="1"/>
  <c r="I35" i="1" s="1"/>
  <c r="D36" i="1"/>
  <c r="C37" i="1"/>
  <c r="F36" i="1" l="1"/>
  <c r="E36" i="1"/>
  <c r="G36" i="1" s="1"/>
  <c r="H36" i="1" s="1"/>
  <c r="I36" i="1" s="1"/>
  <c r="D37" i="1"/>
  <c r="C38" i="1"/>
  <c r="D38" i="1" l="1"/>
  <c r="C39" i="1"/>
  <c r="F37" i="1"/>
  <c r="E37" i="1"/>
  <c r="G37" i="1" s="1"/>
  <c r="H37" i="1" s="1"/>
  <c r="I37" i="1" s="1"/>
  <c r="D39" i="1" l="1"/>
  <c r="C40" i="1"/>
  <c r="F38" i="1"/>
  <c r="E38" i="1"/>
  <c r="G38" i="1" s="1"/>
  <c r="H38" i="1" s="1"/>
  <c r="I38" i="1" s="1"/>
  <c r="D40" i="1" l="1"/>
  <c r="C41" i="1"/>
  <c r="F39" i="1"/>
  <c r="E39" i="1"/>
  <c r="G39" i="1" s="1"/>
  <c r="H39" i="1" s="1"/>
  <c r="I39" i="1" s="1"/>
  <c r="D41" i="1" l="1"/>
  <c r="C42" i="1"/>
  <c r="F40" i="1"/>
  <c r="E40" i="1"/>
  <c r="G40" i="1" s="1"/>
  <c r="H40" i="1" s="1"/>
  <c r="I40" i="1" s="1"/>
  <c r="C43" i="1" l="1"/>
  <c r="D42" i="1"/>
  <c r="F41" i="1"/>
  <c r="E41" i="1"/>
  <c r="F42" i="1" l="1"/>
  <c r="E42" i="1"/>
  <c r="G42" i="1" s="1"/>
  <c r="H42" i="1" s="1"/>
  <c r="I42" i="1" s="1"/>
  <c r="C44" i="1"/>
  <c r="D43" i="1"/>
  <c r="G41" i="1"/>
  <c r="H41" i="1" s="1"/>
  <c r="I41" i="1" s="1"/>
  <c r="F43" i="1" l="1"/>
  <c r="E43" i="1"/>
  <c r="G43" i="1" s="1"/>
  <c r="H43" i="1" s="1"/>
  <c r="I43" i="1" s="1"/>
  <c r="C45" i="1"/>
  <c r="D44" i="1"/>
  <c r="F44" i="1" l="1"/>
  <c r="E44" i="1"/>
  <c r="G44" i="1" s="1"/>
  <c r="H44" i="1" s="1"/>
  <c r="I44" i="1" s="1"/>
  <c r="D45" i="1"/>
  <c r="C46" i="1"/>
  <c r="D46" i="1" l="1"/>
  <c r="C47" i="1"/>
  <c r="F45" i="1"/>
  <c r="E45" i="1"/>
  <c r="G45" i="1" s="1"/>
  <c r="H45" i="1" s="1"/>
  <c r="I45" i="1" s="1"/>
  <c r="D47" i="1" l="1"/>
  <c r="C48" i="1"/>
  <c r="F46" i="1"/>
  <c r="E46" i="1"/>
  <c r="G46" i="1" s="1"/>
  <c r="H46" i="1" s="1"/>
  <c r="I46" i="1" s="1"/>
  <c r="D48" i="1" l="1"/>
  <c r="C49" i="1"/>
  <c r="F47" i="1"/>
  <c r="E47" i="1"/>
  <c r="G47" i="1" s="1"/>
  <c r="H47" i="1" s="1"/>
  <c r="I47" i="1" s="1"/>
  <c r="D49" i="1" l="1"/>
  <c r="C50" i="1"/>
  <c r="F48" i="1"/>
  <c r="E48" i="1"/>
  <c r="G48" i="1" s="1"/>
  <c r="H48" i="1" s="1"/>
  <c r="I48" i="1" s="1"/>
  <c r="F49" i="1" l="1"/>
  <c r="E49" i="1"/>
  <c r="G49" i="1" s="1"/>
  <c r="H49" i="1" s="1"/>
  <c r="I49" i="1" s="1"/>
  <c r="L49" i="1" l="1"/>
  <c r="L32" i="1"/>
  <c r="L50" i="1"/>
  <c r="L33" i="1"/>
  <c r="L31" i="1"/>
  <c r="L30" i="1"/>
  <c r="L34" i="1"/>
  <c r="L35" i="1"/>
  <c r="L37" i="1"/>
  <c r="L36" i="1"/>
  <c r="L38" i="1"/>
  <c r="L39" i="1"/>
  <c r="L40" i="1"/>
  <c r="L42" i="1"/>
  <c r="L43" i="1"/>
  <c r="L47" i="1"/>
  <c r="L41" i="1"/>
  <c r="L46" i="1"/>
  <c r="L45" i="1"/>
  <c r="E4" i="1" s="1"/>
  <c r="L44" i="1"/>
  <c r="L48" i="1"/>
</calcChain>
</file>

<file path=xl/sharedStrings.xml><?xml version="1.0" encoding="utf-8"?>
<sst xmlns="http://schemas.openxmlformats.org/spreadsheetml/2006/main" count="29" uniqueCount="26">
  <si>
    <t>CALCUL DES ECOULEMENTS SELON STRICKLER</t>
  </si>
  <si>
    <t>SECTION CIRCULAIRE</t>
  </si>
  <si>
    <t>PARAMETRES DE BASE:</t>
  </si>
  <si>
    <t>VALEUR DU COEFFICIENT K POUR CONDUITES</t>
  </si>
  <si>
    <t>- tunnel non revêtu très irrégulier</t>
  </si>
  <si>
    <t>Diamètre intérieur en m1</t>
  </si>
  <si>
    <t>- tunnel non revêtu avec blocs</t>
  </si>
  <si>
    <t>Pente (m/m)</t>
  </si>
  <si>
    <t>- tunnel non revêtu régulier</t>
  </si>
  <si>
    <t>Coefficient K</t>
  </si>
  <si>
    <t>- métalliques soudées, rivées</t>
  </si>
  <si>
    <t>- fonte ou en béton, pierres</t>
  </si>
  <si>
    <t>- fonte ou béton lisse,ciment</t>
  </si>
  <si>
    <t>- PVC, PE</t>
  </si>
  <si>
    <t>H. eau</t>
  </si>
  <si>
    <t>α</t>
  </si>
  <si>
    <t>S. mouillée</t>
  </si>
  <si>
    <t>P. mouillé</t>
  </si>
  <si>
    <t>S/P</t>
  </si>
  <si>
    <t>Vitesses</t>
  </si>
  <si>
    <t>Débits</t>
  </si>
  <si>
    <t>m1</t>
  </si>
  <si>
    <t>°</t>
  </si>
  <si>
    <t>m2</t>
  </si>
  <si>
    <t>m/s</t>
  </si>
  <si>
    <t>m3/s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</si>
</sst>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Frutiger"/>
      <family val="2"/>
    </font>
    <font>
      <b/>
      <sz val="10"/>
      <name val="Frutiger"/>
      <family val="2"/>
    </font>
    <font>
      <i/>
      <sz val="10"/>
      <name val="Frutiger"/>
      <family val="2"/>
    </font>
    <font>
      <b/>
      <sz val="10"/>
      <color indexed="12"/>
      <name val="Frutiger"/>
      <family val="2"/>
    </font>
    <font>
      <b/>
      <sz val="10"/>
      <color indexed="10"/>
      <name val="Frutiger"/>
      <family val="2"/>
    </font>
    <font>
      <b/>
      <sz val="10"/>
      <color rgb="FF00B050"/>
      <name val="Frutiger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 applyAlignment="1">
      <alignment horizontal="centerContinuous" vertical="center"/>
    </xf>
    <xf numFmtId="0" fontId="2" fillId="0" borderId="0" xfId="1"/>
    <xf numFmtId="0" fontId="2" fillId="0" borderId="0" xfId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9" fontId="2" fillId="0" borderId="0" xfId="1" applyNumberFormat="1"/>
    <xf numFmtId="0" fontId="2" fillId="0" borderId="10" xfId="1" quotePrefix="1" applyBorder="1"/>
    <xf numFmtId="0" fontId="2" fillId="0" borderId="11" xfId="1" applyBorder="1"/>
    <xf numFmtId="0" fontId="2" fillId="0" borderId="12" xfId="1" applyBorder="1"/>
    <xf numFmtId="0" fontId="3" fillId="0" borderId="13" xfId="1" applyFont="1" applyBorder="1"/>
    <xf numFmtId="164" fontId="5" fillId="0" borderId="14" xfId="1" applyNumberFormat="1" applyFont="1" applyBorder="1" applyAlignment="1">
      <alignment horizontal="center"/>
    </xf>
    <xf numFmtId="0" fontId="2" fillId="0" borderId="15" xfId="1" quotePrefix="1" applyBorder="1"/>
    <xf numFmtId="0" fontId="2" fillId="0" borderId="16" xfId="1" applyBorder="1"/>
    <xf numFmtId="0" fontId="2" fillId="0" borderId="17" xfId="1" applyBorder="1"/>
    <xf numFmtId="165" fontId="5" fillId="0" borderId="14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0" fontId="2" fillId="0" borderId="18" xfId="1" quotePrefix="1" applyBorder="1"/>
    <xf numFmtId="0" fontId="2" fillId="0" borderId="19" xfId="1" applyBorder="1"/>
    <xf numFmtId="0" fontId="2" fillId="0" borderId="20" xfId="1" applyBorder="1"/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21" xfId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8" xfId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164" fontId="2" fillId="0" borderId="10" xfId="1" applyNumberForma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0" borderId="11" xfId="1" applyNumberFormat="1" applyBorder="1" applyAlignment="1">
      <alignment horizontal="center"/>
    </xf>
    <xf numFmtId="165" fontId="2" fillId="0" borderId="23" xfId="1" applyNumberFormat="1" applyBorder="1" applyAlignment="1">
      <alignment horizontal="center"/>
    </xf>
    <xf numFmtId="2" fontId="6" fillId="0" borderId="23" xfId="1" applyNumberFormat="1" applyFont="1" applyBorder="1" applyAlignment="1">
      <alignment horizontal="center"/>
    </xf>
    <xf numFmtId="2" fontId="6" fillId="0" borderId="12" xfId="1" applyNumberFormat="1" applyFont="1" applyBorder="1" applyAlignment="1">
      <alignment horizontal="center"/>
    </xf>
    <xf numFmtId="164" fontId="2" fillId="0" borderId="24" xfId="1" applyNumberFormat="1" applyBorder="1" applyAlignment="1">
      <alignment horizontal="center"/>
    </xf>
    <xf numFmtId="2" fontId="2" fillId="0" borderId="25" xfId="1" applyNumberFormat="1" applyBorder="1" applyAlignment="1">
      <alignment horizontal="center"/>
    </xf>
    <xf numFmtId="165" fontId="2" fillId="0" borderId="26" xfId="1" applyNumberFormat="1" applyBorder="1" applyAlignment="1">
      <alignment horizontal="center"/>
    </xf>
    <xf numFmtId="165" fontId="2" fillId="0" borderId="25" xfId="1" applyNumberFormat="1" applyBorder="1" applyAlignment="1">
      <alignment horizontal="center"/>
    </xf>
    <xf numFmtId="2" fontId="6" fillId="0" borderId="25" xfId="1" applyNumberFormat="1" applyFont="1" applyBorder="1" applyAlignment="1">
      <alignment horizontal="center"/>
    </xf>
    <xf numFmtId="2" fontId="6" fillId="0" borderId="27" xfId="1" applyNumberFormat="1" applyFon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2" fontId="2" fillId="0" borderId="28" xfId="1" applyNumberFormat="1" applyBorder="1" applyAlignment="1">
      <alignment horizontal="center"/>
    </xf>
    <xf numFmtId="165" fontId="2" fillId="0" borderId="16" xfId="1" applyNumberFormat="1" applyBorder="1" applyAlignment="1">
      <alignment horizontal="center"/>
    </xf>
    <xf numFmtId="165" fontId="2" fillId="0" borderId="28" xfId="1" applyNumberFormat="1" applyBorder="1" applyAlignment="1">
      <alignment horizontal="center"/>
    </xf>
    <xf numFmtId="4" fontId="6" fillId="0" borderId="28" xfId="1" applyNumberFormat="1" applyFont="1" applyBorder="1" applyAlignment="1">
      <alignment horizontal="center"/>
    </xf>
    <xf numFmtId="2" fontId="6" fillId="0" borderId="17" xfId="1" applyNumberFormat="1" applyFont="1" applyBorder="1" applyAlignment="1">
      <alignment horizontal="center"/>
    </xf>
    <xf numFmtId="4" fontId="6" fillId="0" borderId="25" xfId="1" applyNumberFormat="1" applyFont="1" applyBorder="1" applyAlignment="1">
      <alignment horizontal="center"/>
    </xf>
    <xf numFmtId="164" fontId="2" fillId="0" borderId="29" xfId="1" applyNumberFormat="1" applyBorder="1" applyAlignment="1">
      <alignment horizontal="center"/>
    </xf>
    <xf numFmtId="2" fontId="2" fillId="0" borderId="30" xfId="1" applyNumberFormat="1" applyBorder="1" applyAlignment="1">
      <alignment horizontal="center"/>
    </xf>
    <xf numFmtId="165" fontId="2" fillId="0" borderId="31" xfId="1" applyNumberFormat="1" applyBorder="1" applyAlignment="1">
      <alignment horizontal="center"/>
    </xf>
    <xf numFmtId="165" fontId="2" fillId="0" borderId="30" xfId="1" applyNumberFormat="1" applyBorder="1" applyAlignment="1">
      <alignment horizontal="center"/>
    </xf>
    <xf numFmtId="4" fontId="6" fillId="0" borderId="30" xfId="1" applyNumberFormat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164" fontId="2" fillId="0" borderId="18" xfId="1" applyNumberFormat="1" applyBorder="1" applyAlignment="1">
      <alignment horizontal="center"/>
    </xf>
    <xf numFmtId="2" fontId="2" fillId="0" borderId="33" xfId="1" applyNumberFormat="1" applyBorder="1" applyAlignment="1">
      <alignment horizontal="center"/>
    </xf>
    <xf numFmtId="165" fontId="2" fillId="0" borderId="19" xfId="1" applyNumberFormat="1" applyBorder="1" applyAlignment="1">
      <alignment horizontal="center"/>
    </xf>
    <xf numFmtId="165" fontId="2" fillId="0" borderId="33" xfId="1" applyNumberFormat="1" applyBorder="1" applyAlignment="1">
      <alignment horizontal="center"/>
    </xf>
    <xf numFmtId="4" fontId="6" fillId="0" borderId="33" xfId="1" applyNumberFormat="1" applyFont="1" applyBorder="1" applyAlignment="1">
      <alignment horizontal="center"/>
    </xf>
    <xf numFmtId="2" fontId="6" fillId="0" borderId="20" xfId="1" applyNumberFormat="1" applyFont="1" applyBorder="1" applyAlignment="1">
      <alignment horizontal="center"/>
    </xf>
  </cellXfs>
  <cellStyles count="2">
    <cellStyle name="Normal" xfId="0" builtinId="0"/>
    <cellStyle name="Normal 2" xfId="1" xr:uid="{41BA24C6-2CC7-4F20-A1EF-56A202E39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58904637562258"/>
          <c:y val="0.14000027343803406"/>
          <c:w val="0.73096537288498975"/>
          <c:h val="0.560001093752136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'feuille de calcul Strickler'!$H$28</c:f>
              <c:strCache>
                <c:ptCount val="1"/>
                <c:pt idx="0">
                  <c:v>Vitesses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'feuille de calcul Strickler'!$C$30:$C$50</c:f>
              <c:numCache>
                <c:formatCode>0.000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</c:numCache>
            </c:numRef>
          </c:xVal>
          <c:yVal>
            <c:numRef>
              <c:f>'feuille de calcul Strickler'!$H$30:$H$50</c:f>
              <c:numCache>
                <c:formatCode>0.00</c:formatCode>
                <c:ptCount val="21"/>
                <c:pt idx="0">
                  <c:v>0</c:v>
                </c:pt>
                <c:pt idx="1">
                  <c:v>0.39</c:v>
                </c:pt>
                <c:pt idx="2" formatCode="#,##0.00">
                  <c:v>0.62</c:v>
                </c:pt>
                <c:pt idx="3" formatCode="#,##0.00">
                  <c:v>0.79</c:v>
                </c:pt>
                <c:pt idx="4" formatCode="#,##0.00">
                  <c:v>0.94</c:v>
                </c:pt>
                <c:pt idx="5" formatCode="#,##0.00">
                  <c:v>1.08</c:v>
                </c:pt>
                <c:pt idx="6" formatCode="#,##0.00">
                  <c:v>1.19</c:v>
                </c:pt>
                <c:pt idx="7" formatCode="#,##0.00">
                  <c:v>1.29</c:v>
                </c:pt>
                <c:pt idx="8" formatCode="#,##0.00">
                  <c:v>1.39</c:v>
                </c:pt>
                <c:pt idx="9" formatCode="#,##0.00">
                  <c:v>1.47</c:v>
                </c:pt>
                <c:pt idx="10" formatCode="#,##0.00">
                  <c:v>1.54</c:v>
                </c:pt>
                <c:pt idx="11" formatCode="#,##0.00">
                  <c:v>1.6</c:v>
                </c:pt>
                <c:pt idx="12" formatCode="#,##0.00">
                  <c:v>1.65</c:v>
                </c:pt>
                <c:pt idx="13" formatCode="#,##0.00">
                  <c:v>1.69</c:v>
                </c:pt>
                <c:pt idx="14" formatCode="#,##0.00">
                  <c:v>1.72</c:v>
                </c:pt>
                <c:pt idx="15" formatCode="#,##0.00">
                  <c:v>1.74</c:v>
                </c:pt>
                <c:pt idx="16" formatCode="#,##0.00">
                  <c:v>1.75</c:v>
                </c:pt>
                <c:pt idx="17" formatCode="#,##0.00">
                  <c:v>1.75</c:v>
                </c:pt>
                <c:pt idx="18" formatCode="#,##0.00">
                  <c:v>1.73</c:v>
                </c:pt>
                <c:pt idx="19" formatCode="#,##0.00">
                  <c:v>1.68</c:v>
                </c:pt>
                <c:pt idx="20" formatCode="#,##0.00">
                  <c:v>1.54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CE-46AE-A0DA-E9BE6988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82080"/>
        <c:axId val="157584384"/>
      </c:scatterChart>
      <c:valAx>
        <c:axId val="15758208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Frutiger"/>
                    <a:ea typeface="Frutiger"/>
                    <a:cs typeface="Frutiger"/>
                  </a:defRPr>
                </a:pPr>
                <a:r>
                  <a:rPr lang="fr-CH"/>
                  <a:t>HAUTEUR DE REMPLISSAGE</a:t>
                </a:r>
              </a:p>
            </c:rich>
          </c:tx>
          <c:layout>
            <c:manualLayout>
              <c:xMode val="edge"/>
              <c:yMode val="edge"/>
              <c:x val="0.35279231538546385"/>
              <c:y val="0.856001671878265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"/>
                <a:ea typeface="Frutiger"/>
                <a:cs typeface="Frutiger"/>
              </a:defRPr>
            </a:pPr>
            <a:endParaRPr lang="fr-FR"/>
          </a:p>
        </c:txPr>
        <c:crossAx val="157584384"/>
        <c:crosses val="autoZero"/>
        <c:crossBetween val="midCat"/>
      </c:valAx>
      <c:valAx>
        <c:axId val="1575843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Frutiger"/>
                    <a:ea typeface="Frutiger"/>
                    <a:cs typeface="Frutiger"/>
                  </a:defRPr>
                </a:pPr>
                <a:r>
                  <a:rPr lang="fr-CH"/>
                  <a:t>VITESSES EN M/S</a:t>
                </a:r>
              </a:p>
            </c:rich>
          </c:tx>
          <c:layout>
            <c:manualLayout>
              <c:xMode val="edge"/>
              <c:yMode val="edge"/>
              <c:x val="4.822341001671808E-2"/>
              <c:y val="0.240000468750915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FF0000"/>
                </a:solidFill>
                <a:latin typeface="Frutiger"/>
                <a:ea typeface="Frutiger"/>
                <a:cs typeface="Frutiger"/>
              </a:defRPr>
            </a:pPr>
            <a:endParaRPr lang="fr-FR"/>
          </a:p>
        </c:txPr>
        <c:crossAx val="157582080"/>
        <c:crosses val="autoZero"/>
        <c:crossBetween val="midCat"/>
      </c:valAx>
      <c:spPr>
        <a:noFill/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905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"/>
          <a:ea typeface="Frutiger"/>
          <a:cs typeface="Frutiger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34177215189873"/>
          <c:y val="0.14000027343803406"/>
          <c:w val="0.71645569620253169"/>
          <c:h val="0.560001093752136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'feuille de calcul Strickler'!$I$28</c:f>
              <c:strCache>
                <c:ptCount val="1"/>
                <c:pt idx="0">
                  <c:v>Débits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</c:spPr>
          </c:marker>
          <c:xVal>
            <c:numRef>
              <c:f>'feuille de calcul Strickler'!$C$30:$C$50</c:f>
              <c:numCache>
                <c:formatCode>0.000</c:formatCode>
                <c:ptCount val="2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</c:numCache>
            </c:numRef>
          </c:xVal>
          <c:yVal>
            <c:numRef>
              <c:f>'feuille de calcul Strickler'!$I$30:$I$50</c:f>
              <c:numCache>
                <c:formatCode>0.00</c:formatCode>
                <c:ptCount val="21"/>
                <c:pt idx="0">
                  <c:v>0</c:v>
                </c:pt>
                <c:pt idx="1">
                  <c:v>2.2903103682264721E-4</c:v>
                </c:pt>
                <c:pt idx="2">
                  <c:v>1.0137068745183632E-3</c:v>
                </c:pt>
                <c:pt idx="3">
                  <c:v>2.3344408374705375E-3</c:v>
                </c:pt>
                <c:pt idx="4">
                  <c:v>4.2045750492151548E-3</c:v>
                </c:pt>
                <c:pt idx="5">
                  <c:v>6.6331963724872885E-3</c:v>
                </c:pt>
                <c:pt idx="6">
                  <c:v>9.4328137590582086E-3</c:v>
                </c:pt>
                <c:pt idx="7">
                  <c:v>1.2640992669371963E-2</c:v>
                </c:pt>
                <c:pt idx="8">
                  <c:v>1.6311361249488572E-2</c:v>
                </c:pt>
                <c:pt idx="9">
                  <c:v>2.0155613380263324E-2</c:v>
                </c:pt>
                <c:pt idx="10">
                  <c:v>2.4190263432641409E-2</c:v>
                </c:pt>
                <c:pt idx="11">
                  <c:v>2.8327399866673889E-2</c:v>
                </c:pt>
                <c:pt idx="12">
                  <c:v>3.2473871545630036E-2</c:v>
                </c:pt>
                <c:pt idx="13">
                  <c:v>3.6532235526877871E-2</c:v>
                </c:pt>
                <c:pt idx="14">
                  <c:v>4.0401410729492236E-2</c:v>
                </c:pt>
                <c:pt idx="15">
                  <c:v>4.397689579456622E-2</c:v>
                </c:pt>
                <c:pt idx="16">
                  <c:v>4.7150205122793172E-2</c:v>
                </c:pt>
                <c:pt idx="17">
                  <c:v>4.9806641734563867E-2</c:v>
                </c:pt>
                <c:pt idx="18">
                  <c:v>5.1520983724979597E-2</c:v>
                </c:pt>
                <c:pt idx="19">
                  <c:v>5.1792161344764817E-2</c:v>
                </c:pt>
                <c:pt idx="20">
                  <c:v>4.8380526865282818E-2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10-44B7-A56E-816E6524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29632"/>
        <c:axId val="134640384"/>
      </c:scatterChart>
      <c:valAx>
        <c:axId val="134629632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Frutiger"/>
                    <a:ea typeface="Frutiger"/>
                    <a:cs typeface="Frutiger"/>
                  </a:defRPr>
                </a:pPr>
                <a:r>
                  <a:rPr lang="fr-CH"/>
                  <a:t>HAUTEUR DE REMPLISSAGE</a:t>
                </a:r>
              </a:p>
            </c:rich>
          </c:tx>
          <c:layout>
            <c:manualLayout>
              <c:xMode val="edge"/>
              <c:yMode val="edge"/>
              <c:x val="0.35949367088607592"/>
              <c:y val="0.856001671878265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"/>
                <a:ea typeface="Frutiger"/>
                <a:cs typeface="Frutiger"/>
              </a:defRPr>
            </a:pPr>
            <a:endParaRPr lang="fr-FR"/>
          </a:p>
        </c:txPr>
        <c:crossAx val="134640384"/>
        <c:crosses val="autoZero"/>
        <c:crossBetween val="midCat"/>
      </c:valAx>
      <c:valAx>
        <c:axId val="1346403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Frutiger"/>
                    <a:ea typeface="Frutiger"/>
                    <a:cs typeface="Frutiger"/>
                  </a:defRPr>
                </a:pPr>
                <a:r>
                  <a:rPr lang="fr-CH"/>
                  <a:t>DEBITS EN M3/S</a:t>
                </a:r>
              </a:p>
            </c:rich>
          </c:tx>
          <c:layout>
            <c:manualLayout>
              <c:xMode val="edge"/>
              <c:yMode val="edge"/>
              <c:x val="4.810126582278481E-2"/>
              <c:y val="0.248000484375946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FF0000"/>
                </a:solidFill>
                <a:latin typeface="Frutiger"/>
                <a:ea typeface="Frutiger"/>
                <a:cs typeface="Frutiger"/>
              </a:defRPr>
            </a:pPr>
            <a:endParaRPr lang="fr-FR"/>
          </a:p>
        </c:txPr>
        <c:crossAx val="134629632"/>
        <c:crosses val="autoZero"/>
        <c:crossBetween val="midCat"/>
      </c:valAx>
      <c:spPr>
        <a:noFill/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"/>
          <a:ea typeface="Frutiger"/>
          <a:cs typeface="Frutiger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 horizontalDpi="3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0</xdr:rowOff>
    </xdr:from>
    <xdr:to>
      <xdr:col>5</xdr:col>
      <xdr:colOff>0</xdr:colOff>
      <xdr:row>65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3E7F110-E5D3-42FA-89E1-EB770A32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50</xdr:row>
      <xdr:rowOff>0</xdr:rowOff>
    </xdr:from>
    <xdr:to>
      <xdr:col>9</xdr:col>
      <xdr:colOff>126999</xdr:colOff>
      <xdr:row>65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342279-6E72-48FF-89E2-BE7D4A39F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D712084-FCD1-4875-9198-90FA73E586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15275" cy="10544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1406717</xdr:colOff>
      <xdr:row>12</xdr:row>
      <xdr:rowOff>123825</xdr:rowOff>
    </xdr:from>
    <xdr:to>
      <xdr:col>4</xdr:col>
      <xdr:colOff>522985</xdr:colOff>
      <xdr:row>13</xdr:row>
      <xdr:rowOff>104480</xdr:rowOff>
    </xdr:to>
    <xdr:sp macro="" textlink="">
      <xdr:nvSpPr>
        <xdr:cNvPr id="5" name="Texte 13">
          <a:extLst>
            <a:ext uri="{FF2B5EF4-FFF2-40B4-BE49-F238E27FC236}">
              <a16:creationId xmlns:a16="http://schemas.microsoft.com/office/drawing/2014/main" id="{107D1D74-D331-4872-A71C-809A0F95DDEF}"/>
            </a:ext>
          </a:extLst>
        </xdr:cNvPr>
        <xdr:cNvSpPr txBox="1">
          <a:spLocks noChangeArrowheads="1"/>
        </xdr:cNvSpPr>
      </xdr:nvSpPr>
      <xdr:spPr bwMode="auto">
        <a:xfrm>
          <a:off x="1721042" y="2066925"/>
          <a:ext cx="1688018" cy="14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Frutiger"/>
            </a:rPr>
            <a:t>DIAMETRE</a:t>
          </a:r>
          <a:endParaRPr lang="fr-CH"/>
        </a:p>
      </xdr:txBody>
    </xdr:sp>
    <xdr:clientData/>
  </xdr:twoCellAnchor>
  <xdr:twoCellAnchor>
    <xdr:from>
      <xdr:col>4</xdr:col>
      <xdr:colOff>703960</xdr:colOff>
      <xdr:row>22</xdr:row>
      <xdr:rowOff>141546</xdr:rowOff>
    </xdr:from>
    <xdr:to>
      <xdr:col>5</xdr:col>
      <xdr:colOff>628650</xdr:colOff>
      <xdr:row>24</xdr:row>
      <xdr:rowOff>115747</xdr:rowOff>
    </xdr:to>
    <xdr:sp macro="" textlink="">
      <xdr:nvSpPr>
        <xdr:cNvPr id="6" name="Texte 22">
          <a:extLst>
            <a:ext uri="{FF2B5EF4-FFF2-40B4-BE49-F238E27FC236}">
              <a16:creationId xmlns:a16="http://schemas.microsoft.com/office/drawing/2014/main" id="{847A436A-FD09-4509-9152-4AAC66987F80}"/>
            </a:ext>
          </a:extLst>
        </xdr:cNvPr>
        <xdr:cNvSpPr txBox="1">
          <a:spLocks noChangeArrowheads="1"/>
        </xdr:cNvSpPr>
      </xdr:nvSpPr>
      <xdr:spPr bwMode="auto">
        <a:xfrm>
          <a:off x="3590035" y="3703896"/>
          <a:ext cx="905765" cy="298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Frutiger"/>
            </a:rPr>
            <a:t>PERIMETRE MOUILLE</a:t>
          </a:r>
          <a:endParaRPr lang="fr-CH"/>
        </a:p>
      </xdr:txBody>
    </xdr:sp>
    <xdr:clientData/>
  </xdr:twoCellAnchor>
  <xdr:twoCellAnchor>
    <xdr:from>
      <xdr:col>3</xdr:col>
      <xdr:colOff>332269</xdr:colOff>
      <xdr:row>22</xdr:row>
      <xdr:rowOff>66409</xdr:rowOff>
    </xdr:from>
    <xdr:to>
      <xdr:col>4</xdr:col>
      <xdr:colOff>9934</xdr:colOff>
      <xdr:row>24</xdr:row>
      <xdr:rowOff>27718</xdr:rowOff>
    </xdr:to>
    <xdr:sp macro="" textlink="">
      <xdr:nvSpPr>
        <xdr:cNvPr id="7" name="Texte 24">
          <a:extLst>
            <a:ext uri="{FF2B5EF4-FFF2-40B4-BE49-F238E27FC236}">
              <a16:creationId xmlns:a16="http://schemas.microsoft.com/office/drawing/2014/main" id="{B7EFBDF7-030B-420E-855C-14B3CBA797C0}"/>
            </a:ext>
          </a:extLst>
        </xdr:cNvPr>
        <xdr:cNvSpPr txBox="1">
          <a:spLocks noChangeArrowheads="1"/>
        </xdr:cNvSpPr>
      </xdr:nvSpPr>
      <xdr:spPr bwMode="auto">
        <a:xfrm>
          <a:off x="2237269" y="3628759"/>
          <a:ext cx="658740" cy="2851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Frutiger"/>
            </a:rPr>
            <a:t>SURFACE</a:t>
          </a:r>
        </a:p>
        <a:p>
          <a:pPr algn="l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Frutiger"/>
            </a:rPr>
            <a:t>MOUILLEE</a:t>
          </a:r>
          <a:endParaRPr lang="fr-CH"/>
        </a:p>
      </xdr:txBody>
    </xdr:sp>
    <xdr:clientData/>
  </xdr:twoCellAnchor>
  <xdr:twoCellAnchor>
    <xdr:from>
      <xdr:col>2</xdr:col>
      <xdr:colOff>228600</xdr:colOff>
      <xdr:row>22</xdr:row>
      <xdr:rowOff>105277</xdr:rowOff>
    </xdr:from>
    <xdr:to>
      <xdr:col>2</xdr:col>
      <xdr:colOff>1169194</xdr:colOff>
      <xdr:row>24</xdr:row>
      <xdr:rowOff>105454</xdr:rowOff>
    </xdr:to>
    <xdr:sp macro="" textlink="">
      <xdr:nvSpPr>
        <xdr:cNvPr id="8" name="Texte 32">
          <a:extLst>
            <a:ext uri="{FF2B5EF4-FFF2-40B4-BE49-F238E27FC236}">
              <a16:creationId xmlns:a16="http://schemas.microsoft.com/office/drawing/2014/main" id="{A3C36E38-10FC-421B-AEC9-F736E5F06FA6}"/>
            </a:ext>
          </a:extLst>
        </xdr:cNvPr>
        <xdr:cNvSpPr txBox="1">
          <a:spLocks noChangeArrowheads="1"/>
        </xdr:cNvSpPr>
      </xdr:nvSpPr>
      <xdr:spPr bwMode="auto">
        <a:xfrm>
          <a:off x="542925" y="3667627"/>
          <a:ext cx="940594" cy="324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Frutiger"/>
            </a:rPr>
            <a:t>HAUTEUR DE</a:t>
          </a:r>
        </a:p>
        <a:p>
          <a:pPr algn="ctr" rtl="0">
            <a:defRPr sz="1000"/>
          </a:pPr>
          <a:r>
            <a:rPr lang="fr-CH" sz="800" b="1" i="0" u="none" strike="noStrike" baseline="0">
              <a:solidFill>
                <a:srgbClr val="000000"/>
              </a:solidFill>
              <a:latin typeface="Frutiger"/>
            </a:rPr>
            <a:t>REMPLISSAGE</a:t>
          </a:r>
          <a:endParaRPr lang="fr-CH"/>
        </a:p>
      </xdr:txBody>
    </xdr:sp>
    <xdr:clientData/>
  </xdr:twoCellAnchor>
  <xdr:twoCellAnchor>
    <xdr:from>
      <xdr:col>2</xdr:col>
      <xdr:colOff>1406717</xdr:colOff>
      <xdr:row>14</xdr:row>
      <xdr:rowOff>0</xdr:rowOff>
    </xdr:from>
    <xdr:to>
      <xdr:col>4</xdr:col>
      <xdr:colOff>522985</xdr:colOff>
      <xdr:row>14</xdr:row>
      <xdr:rowOff>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A76795E5-57D6-403E-AA1C-E54FE90A383D}"/>
            </a:ext>
          </a:extLst>
        </xdr:cNvPr>
        <xdr:cNvCxnSpPr/>
      </xdr:nvCxnSpPr>
      <xdr:spPr>
        <a:xfrm>
          <a:off x="1721042" y="2266950"/>
          <a:ext cx="1688018" cy="0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1285875</xdr:colOff>
      <xdr:row>21</xdr:row>
      <xdr:rowOff>76037</xdr:rowOff>
    </xdr:from>
    <xdr:to>
      <xdr:col>2</xdr:col>
      <xdr:colOff>1285875</xdr:colOff>
      <xdr:row>25</xdr:row>
      <xdr:rowOff>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38CF9237-86DF-4DE9-8013-A89715323F5C}"/>
            </a:ext>
          </a:extLst>
        </xdr:cNvPr>
        <xdr:cNvCxnSpPr/>
      </xdr:nvCxnSpPr>
      <xdr:spPr>
        <a:xfrm>
          <a:off x="1600200" y="3476462"/>
          <a:ext cx="0" cy="571663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1406717</xdr:colOff>
      <xdr:row>14</xdr:row>
      <xdr:rowOff>143436</xdr:rowOff>
    </xdr:from>
    <xdr:to>
      <xdr:col>4</xdr:col>
      <xdr:colOff>522985</xdr:colOff>
      <xdr:row>24</xdr:row>
      <xdr:rowOff>163756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43F130F2-6CEA-42CB-B265-A8A2E5A3F435}"/>
            </a:ext>
          </a:extLst>
        </xdr:cNvPr>
        <xdr:cNvSpPr>
          <a:spLocks noChangeArrowheads="1"/>
        </xdr:cNvSpPr>
      </xdr:nvSpPr>
      <xdr:spPr bwMode="auto">
        <a:xfrm>
          <a:off x="1721042" y="2410386"/>
          <a:ext cx="1688018" cy="1639570"/>
        </a:xfrm>
        <a:prstGeom prst="ellipse">
          <a:avLst/>
        </a:prstGeom>
        <a:noFill/>
        <a:ln w="63500">
          <a:solidFill>
            <a:schemeClr val="bg1">
              <a:lumMod val="6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oneCellAnchor>
    <xdr:from>
      <xdr:col>2</xdr:col>
      <xdr:colOff>1406717</xdr:colOff>
      <xdr:row>19</xdr:row>
      <xdr:rowOff>161924</xdr:rowOff>
    </xdr:from>
    <xdr:ext cx="1688018" cy="247651"/>
    <xdr:sp macro="" textlink="">
      <xdr:nvSpPr>
        <xdr:cNvPr id="12" name="Triangle isocèle 11">
          <a:extLst>
            <a:ext uri="{FF2B5EF4-FFF2-40B4-BE49-F238E27FC236}">
              <a16:creationId xmlns:a16="http://schemas.microsoft.com/office/drawing/2014/main" id="{C2D1D496-EEC9-4D29-B095-71236A8062F8}"/>
            </a:ext>
          </a:extLst>
        </xdr:cNvPr>
        <xdr:cNvSpPr/>
      </xdr:nvSpPr>
      <xdr:spPr>
        <a:xfrm>
          <a:off x="1721042" y="3238499"/>
          <a:ext cx="1688018" cy="247651"/>
        </a:xfrm>
        <a:prstGeom prst="triangl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l-GR" sz="1100" b="1">
              <a:solidFill>
                <a:schemeClr val="tx1"/>
              </a:solidFill>
            </a:rPr>
            <a:t>α</a:t>
          </a:r>
          <a:endParaRPr lang="fr-CH" sz="1100" b="1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1406717</xdr:colOff>
      <xdr:row>14</xdr:row>
      <xdr:rowOff>143436</xdr:rowOff>
    </xdr:from>
    <xdr:to>
      <xdr:col>4</xdr:col>
      <xdr:colOff>522985</xdr:colOff>
      <xdr:row>24</xdr:row>
      <xdr:rowOff>152400</xdr:rowOff>
    </xdr:to>
    <xdr:sp macro="" textlink="">
      <xdr:nvSpPr>
        <xdr:cNvPr id="13" name="Corde 12">
          <a:extLst>
            <a:ext uri="{FF2B5EF4-FFF2-40B4-BE49-F238E27FC236}">
              <a16:creationId xmlns:a16="http://schemas.microsoft.com/office/drawing/2014/main" id="{85783377-8E60-4320-AFF5-0A1AB8A9A287}"/>
            </a:ext>
          </a:extLst>
        </xdr:cNvPr>
        <xdr:cNvSpPr/>
      </xdr:nvSpPr>
      <xdr:spPr>
        <a:xfrm>
          <a:off x="1721042" y="2410386"/>
          <a:ext cx="1688018" cy="1628214"/>
        </a:xfrm>
        <a:prstGeom prst="chord">
          <a:avLst>
            <a:gd name="adj1" fmla="val 1087632"/>
            <a:gd name="adj2" fmla="val 9693903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275780</xdr:colOff>
      <xdr:row>23</xdr:row>
      <xdr:rowOff>85572</xdr:rowOff>
    </xdr:from>
    <xdr:to>
      <xdr:col>4</xdr:col>
      <xdr:colOff>703960</xdr:colOff>
      <xdr:row>23</xdr:row>
      <xdr:rowOff>128647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BCA6A710-4F47-4D1B-A771-5D57A2EC7E6D}"/>
            </a:ext>
          </a:extLst>
        </xdr:cNvPr>
        <xdr:cNvCxnSpPr>
          <a:stCxn id="6" idx="1"/>
          <a:endCxn id="11" idx="5"/>
        </xdr:cNvCxnSpPr>
      </xdr:nvCxnSpPr>
      <xdr:spPr>
        <a:xfrm flipH="1" flipV="1">
          <a:off x="3161855" y="3809847"/>
          <a:ext cx="428180" cy="43075"/>
        </a:xfrm>
        <a:prstGeom prst="straightConnector1">
          <a:avLst/>
        </a:prstGeom>
        <a:ln w="1905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0</xdr:colOff>
      <xdr:row>3</xdr:row>
      <xdr:rowOff>0</xdr:rowOff>
    </xdr:from>
    <xdr:ext cx="2743200" cy="323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0A4ABB05-A327-4625-A2EB-14F031975E81}"/>
                </a:ext>
              </a:extLst>
            </xdr:cNvPr>
            <xdr:cNvSpPr txBox="1"/>
          </xdr:nvSpPr>
          <xdr:spPr>
            <a:xfrm>
              <a:off x="142875" y="485775"/>
              <a:ext cx="2743200" cy="3238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fr-CH" sz="1100" b="0"/>
                <a:t>FORMULE</a:t>
              </a:r>
              <a:r>
                <a:rPr lang="fr-CH" sz="1100" b="0" baseline="0"/>
                <a:t> : </a:t>
              </a:r>
              <a14:m>
                <m:oMath xmlns:m="http://schemas.openxmlformats.org/officeDocument/2006/math">
                  <m:r>
                    <a:rPr lang="fr-CH" sz="1100" b="0" i="1">
                      <a:latin typeface="Cambria Math"/>
                    </a:rPr>
                    <m:t>𝑉</m:t>
                  </m:r>
                  <m:r>
                    <a:rPr lang="fr-CH" sz="1100" b="0" i="1">
                      <a:latin typeface="Cambria Math"/>
                      <a:ea typeface="Cambria Math"/>
                    </a:rPr>
                    <m:t>=</m:t>
                  </m:r>
                  <m:r>
                    <a:rPr lang="fr-CH" sz="1100" b="0" i="1">
                      <a:latin typeface="Cambria Math"/>
                      <a:ea typeface="Cambria Math"/>
                    </a:rPr>
                    <m:t>𝑘</m:t>
                  </m:r>
                  <m:r>
                    <a:rPr lang="fr-CH" sz="1100" b="0" i="1">
                      <a:latin typeface="Cambria Math"/>
                      <a:ea typeface="Cambria Math"/>
                    </a:rPr>
                    <m:t>×</m:t>
                  </m:r>
                  <m:sSup>
                    <m:sSupPr>
                      <m:ctrlPr>
                        <a:rPr lang="fr-CH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pPr>
                    <m:e>
                      <m:r>
                        <a:rPr lang="fr-CH" sz="1100" b="0" i="1">
                          <a:latin typeface="Cambria Math"/>
                          <a:ea typeface="Cambria Math"/>
                        </a:rPr>
                        <m:t>𝑅</m:t>
                      </m:r>
                    </m:e>
                    <m:sup>
                      <m:f>
                        <m:fPr>
                          <m:ctrlPr>
                            <a:rPr lang="fr-CH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fPr>
                        <m:num>
                          <m:r>
                            <a:rPr lang="fr-CH" sz="1100" b="0" i="1">
                              <a:latin typeface="Cambria Math"/>
                              <a:ea typeface="Cambria Math"/>
                            </a:rPr>
                            <m:t>2</m:t>
                          </m:r>
                        </m:num>
                        <m:den>
                          <m:r>
                            <a:rPr lang="fr-CH" sz="1100" b="0" i="1">
                              <a:latin typeface="Cambria Math"/>
                              <a:ea typeface="Cambria Math"/>
                            </a:rPr>
                            <m:t>3</m:t>
                          </m:r>
                        </m:den>
                      </m:f>
                    </m:sup>
                  </m:sSup>
                  <m:r>
                    <a:rPr lang="fr-CH" sz="1100" b="0" i="1">
                      <a:latin typeface="Cambria Math"/>
                      <a:ea typeface="Cambria Math"/>
                    </a:rPr>
                    <m:t>×</m:t>
                  </m:r>
                  <m:sSup>
                    <m:sSupPr>
                      <m:ctrlPr>
                        <a:rPr lang="fr-CH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pPr>
                    <m:e>
                      <m:r>
                        <a:rPr lang="fr-CH" sz="1100" b="0" i="1">
                          <a:latin typeface="Cambria Math"/>
                          <a:ea typeface="Cambria Math"/>
                        </a:rPr>
                        <m:t>𝐽</m:t>
                      </m:r>
                    </m:e>
                    <m:sup>
                      <m:f>
                        <m:fPr>
                          <m:ctrlPr>
                            <a:rPr lang="fr-CH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fPr>
                        <m:num>
                          <m:r>
                            <a:rPr lang="fr-CH" sz="1100" b="0" i="1">
                              <a:latin typeface="Cambria Math"/>
                              <a:ea typeface="Cambria Math"/>
                            </a:rPr>
                            <m:t>1</m:t>
                          </m:r>
                        </m:num>
                        <m:den>
                          <m:r>
                            <a:rPr lang="fr-CH" sz="1100" b="0" i="1">
                              <a:latin typeface="Cambria Math"/>
                              <a:ea typeface="Cambria Math"/>
                            </a:rPr>
                            <m:t>2</m:t>
                          </m:r>
                        </m:den>
                      </m:f>
                    </m:sup>
                  </m:sSup>
                </m:oMath>
              </a14:m>
              <a:endParaRPr lang="fr-CH" sz="1100"/>
            </a:p>
          </xdr:txBody>
        </xdr:sp>
      </mc:Choice>
      <mc:Fallback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0A4ABB05-A327-4625-A2EB-14F031975E81}"/>
                </a:ext>
              </a:extLst>
            </xdr:cNvPr>
            <xdr:cNvSpPr txBox="1"/>
          </xdr:nvSpPr>
          <xdr:spPr>
            <a:xfrm>
              <a:off x="142875" y="485775"/>
              <a:ext cx="2743200" cy="3238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fr-CH" sz="1100" b="0"/>
                <a:t>FORMULE</a:t>
              </a:r>
              <a:r>
                <a:rPr lang="fr-CH" sz="1100" b="0" baseline="0"/>
                <a:t> : </a:t>
              </a:r>
              <a:r>
                <a:rPr lang="fr-CH" sz="1100" b="0" i="0">
                  <a:latin typeface="Cambria Math"/>
                </a:rPr>
                <a:t>𝑉</a:t>
              </a:r>
              <a:r>
                <a:rPr lang="fr-CH" sz="1100" b="0" i="0">
                  <a:latin typeface="Cambria Math"/>
                  <a:ea typeface="Cambria Math"/>
                </a:rPr>
                <a:t>=𝑘×𝑅</a:t>
              </a:r>
              <a:r>
                <a:rPr lang="fr-CH" sz="1100" b="0" i="0">
                  <a:latin typeface="Cambria Math" panose="02040503050406030204" pitchFamily="18" charset="0"/>
                  <a:ea typeface="Cambria Math"/>
                </a:rPr>
                <a:t>^(</a:t>
              </a:r>
              <a:r>
                <a:rPr lang="fr-CH" sz="1100" b="0" i="0">
                  <a:latin typeface="Cambria Math"/>
                  <a:ea typeface="Cambria Math"/>
                </a:rPr>
                <a:t>2</a:t>
              </a:r>
              <a:r>
                <a:rPr lang="fr-CH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fr-CH" sz="1100" b="0" i="0">
                  <a:latin typeface="Cambria Math"/>
                  <a:ea typeface="Cambria Math"/>
                </a:rPr>
                <a:t>3</a:t>
              </a:r>
              <a:r>
                <a:rPr lang="fr-CH" sz="1100" b="0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fr-CH" sz="1100" b="0" i="0">
                  <a:latin typeface="Cambria Math"/>
                  <a:ea typeface="Cambria Math"/>
                </a:rPr>
                <a:t>×𝐽</a:t>
              </a:r>
              <a:r>
                <a:rPr lang="fr-CH" sz="1100" b="0" i="0">
                  <a:latin typeface="Cambria Math" panose="02040503050406030204" pitchFamily="18" charset="0"/>
                  <a:ea typeface="Cambria Math"/>
                </a:rPr>
                <a:t>^(</a:t>
              </a:r>
              <a:r>
                <a:rPr lang="fr-CH" sz="1100" b="0" i="0">
                  <a:latin typeface="Cambria Math"/>
                  <a:ea typeface="Cambria Math"/>
                </a:rPr>
                <a:t>1</a:t>
              </a:r>
              <a:r>
                <a:rPr lang="fr-CH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fr-CH" sz="1100" b="0" i="0">
                  <a:latin typeface="Cambria Math"/>
                  <a:ea typeface="Cambria Math"/>
                </a:rPr>
                <a:t>2</a:t>
              </a:r>
              <a:r>
                <a:rPr lang="fr-CH" sz="1100" b="0" i="0">
                  <a:latin typeface="Cambria Math" panose="02040503050406030204" pitchFamily="18" charset="0"/>
                  <a:ea typeface="Cambria Math"/>
                </a:rPr>
                <a:t>)</a:t>
              </a:r>
              <a:endParaRPr lang="fr-CH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24</xdr:row>
          <xdr:rowOff>133350</xdr:rowOff>
        </xdr:from>
        <xdr:to>
          <xdr:col>14</xdr:col>
          <xdr:colOff>142875</xdr:colOff>
          <xdr:row>27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00140F-5E93-48DD-8B64-A7970CB12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sding.sharepoint.com/sites/Domain-A/Documents%20partages/A01%20(EIE%20-%20UVP)/04_Formation_Bildung/41_CSD_Formation_Bildung/TVED/2024/2%20-%20Cours/Cours%209%20-%20Planification%20du%20d&#233;sapprovisionnement%20-%20R&#233;seaux%20(PGEE%20-%20PREE)/Cours%209%20-%20Corrig&#233;.xlsx" TargetMode="External"/><Relationship Id="rId2" Type="http://schemas.microsoft.com/office/2019/04/relationships/externalLinkLongPath" Target="Cours%209%20-%20Corrig&#233;.xlsx?1D182791" TargetMode="External"/><Relationship Id="rId1" Type="http://schemas.openxmlformats.org/officeDocument/2006/relationships/externalLinkPath" Target="file:///\\1D182791\Cours%209%20-%20Corrig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9.1 - EU"/>
      <sheetName val="9.2 - EC"/>
      <sheetName val="feuille de calcul Strickler"/>
    </sheetNames>
    <sheetDataSet>
      <sheetData sheetId="0"/>
      <sheetData sheetId="1"/>
      <sheetData sheetId="2">
        <row r="28">
          <cell r="H28" t="str">
            <v>Vitesses</v>
          </cell>
          <cell r="I28" t="str">
            <v>Débits</v>
          </cell>
        </row>
        <row r="30">
          <cell r="C30">
            <v>0</v>
          </cell>
          <cell r="H30">
            <v>0</v>
          </cell>
          <cell r="I30">
            <v>0</v>
          </cell>
        </row>
        <row r="31">
          <cell r="C31">
            <v>0.01</v>
          </cell>
          <cell r="H31">
            <v>0.39</v>
          </cell>
          <cell r="I31">
            <v>2.2903103682264721E-4</v>
          </cell>
        </row>
        <row r="32">
          <cell r="C32">
            <v>0.02</v>
          </cell>
          <cell r="H32">
            <v>0.62</v>
          </cell>
          <cell r="I32">
            <v>1.0137068745183632E-3</v>
          </cell>
        </row>
        <row r="33">
          <cell r="C33">
            <v>0.03</v>
          </cell>
          <cell r="H33">
            <v>0.79</v>
          </cell>
          <cell r="I33">
            <v>2.3344408374705375E-3</v>
          </cell>
        </row>
        <row r="34">
          <cell r="C34">
            <v>0.04</v>
          </cell>
          <cell r="H34">
            <v>0.94</v>
          </cell>
          <cell r="I34">
            <v>4.2045750492151548E-3</v>
          </cell>
        </row>
        <row r="35">
          <cell r="C35">
            <v>0.05</v>
          </cell>
          <cell r="H35">
            <v>1.08</v>
          </cell>
          <cell r="I35">
            <v>6.6331963724872885E-3</v>
          </cell>
        </row>
        <row r="36">
          <cell r="C36">
            <v>6.0000000000000005E-2</v>
          </cell>
          <cell r="H36">
            <v>1.19</v>
          </cell>
          <cell r="I36">
            <v>9.4328137590582086E-3</v>
          </cell>
        </row>
        <row r="37">
          <cell r="C37">
            <v>7.0000000000000007E-2</v>
          </cell>
          <cell r="H37">
            <v>1.29</v>
          </cell>
          <cell r="I37">
            <v>1.2640992669371963E-2</v>
          </cell>
        </row>
        <row r="38">
          <cell r="C38">
            <v>0.08</v>
          </cell>
          <cell r="H38">
            <v>1.39</v>
          </cell>
          <cell r="I38">
            <v>1.6311361249488572E-2</v>
          </cell>
        </row>
        <row r="39">
          <cell r="C39">
            <v>0.09</v>
          </cell>
          <cell r="H39">
            <v>1.47</v>
          </cell>
          <cell r="I39">
            <v>2.0155613380263324E-2</v>
          </cell>
        </row>
        <row r="40">
          <cell r="C40">
            <v>9.9999999999999992E-2</v>
          </cell>
          <cell r="H40">
            <v>1.54</v>
          </cell>
          <cell r="I40">
            <v>2.4190263432641409E-2</v>
          </cell>
        </row>
        <row r="41">
          <cell r="C41">
            <v>0.10999999999999999</v>
          </cell>
          <cell r="H41">
            <v>1.6</v>
          </cell>
          <cell r="I41">
            <v>2.8327399866673889E-2</v>
          </cell>
        </row>
        <row r="42">
          <cell r="C42">
            <v>0.11999999999999998</v>
          </cell>
          <cell r="H42">
            <v>1.65</v>
          </cell>
          <cell r="I42">
            <v>3.2473871545630036E-2</v>
          </cell>
        </row>
        <row r="43">
          <cell r="C43">
            <v>0.12999999999999998</v>
          </cell>
          <cell r="H43">
            <v>1.69</v>
          </cell>
          <cell r="I43">
            <v>3.6532235526877871E-2</v>
          </cell>
        </row>
        <row r="44">
          <cell r="C44">
            <v>0.13999999999999999</v>
          </cell>
          <cell r="H44">
            <v>1.72</v>
          </cell>
          <cell r="I44">
            <v>4.0401410729492236E-2</v>
          </cell>
        </row>
        <row r="45">
          <cell r="C45">
            <v>0.15</v>
          </cell>
          <cell r="H45">
            <v>1.74</v>
          </cell>
          <cell r="I45">
            <v>4.397689579456622E-2</v>
          </cell>
        </row>
        <row r="46">
          <cell r="C46">
            <v>0.16</v>
          </cell>
          <cell r="H46">
            <v>1.75</v>
          </cell>
          <cell r="I46">
            <v>4.7150205122793172E-2</v>
          </cell>
        </row>
        <row r="47">
          <cell r="C47">
            <v>0.17</v>
          </cell>
          <cell r="H47">
            <v>1.75</v>
          </cell>
          <cell r="I47">
            <v>4.9806641734563867E-2</v>
          </cell>
        </row>
        <row r="48">
          <cell r="C48">
            <v>0.18000000000000002</v>
          </cell>
          <cell r="H48">
            <v>1.73</v>
          </cell>
          <cell r="I48">
            <v>5.1520983724979597E-2</v>
          </cell>
        </row>
        <row r="49">
          <cell r="C49">
            <v>0.19000000000000003</v>
          </cell>
          <cell r="H49">
            <v>1.68</v>
          </cell>
          <cell r="I49">
            <v>5.1792161344764817E-2</v>
          </cell>
        </row>
        <row r="50">
          <cell r="C50">
            <v>0.20000000000000004</v>
          </cell>
          <cell r="H50">
            <v>1.54</v>
          </cell>
          <cell r="I50">
            <v>4.8380526865282818E-2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7AE78-E142-4A56-916E-CC023AC53A99}">
  <sheetPr>
    <pageSetUpPr fitToPage="1"/>
  </sheetPr>
  <dimension ref="B2:L59"/>
  <sheetViews>
    <sheetView showGridLines="0" tabSelected="1" zoomScaleNormal="100" workbookViewId="0">
      <selection activeCell="L21" sqref="L21"/>
    </sheetView>
  </sheetViews>
  <sheetFormatPr baseColWidth="10" defaultColWidth="11.42578125" defaultRowHeight="12.75" x14ac:dyDescent="0.2"/>
  <cols>
    <col min="1" max="1" width="2.140625" style="4" customWidth="1"/>
    <col min="2" max="2" width="2.5703125" style="4" customWidth="1"/>
    <col min="3" max="3" width="23.85546875" style="4" customWidth="1"/>
    <col min="4" max="9" width="14.7109375" style="4" customWidth="1"/>
    <col min="10" max="10" width="1.85546875" style="4" customWidth="1"/>
    <col min="11" max="16384" width="11.42578125" style="4"/>
  </cols>
  <sheetData>
    <row r="2" spans="2:9" s="1" customFormat="1" x14ac:dyDescent="0.2">
      <c r="B2" s="1" t="s">
        <v>0</v>
      </c>
    </row>
    <row r="3" spans="2:9" s="1" customFormat="1" x14ac:dyDescent="0.2">
      <c r="B3" s="1" t="s">
        <v>1</v>
      </c>
    </row>
    <row r="4" spans="2:9" s="2" customFormat="1" x14ac:dyDescent="0.2">
      <c r="E4" s="3" t="str">
        <f>"Le Q max admissible est de "&amp;ROUND(MAX(I30:I50),3)&amp;" m³/s avec une vitesse d'écoulement de "&amp;MAX(L30:L50)&amp;" m/s"</f>
        <v>Le Q max admissible est de 0.052 m³/s avec une vitesse d'écoulement de 1.68 m/s</v>
      </c>
      <c r="F4" s="3"/>
      <c r="G4" s="3"/>
      <c r="H4" s="3"/>
      <c r="I4" s="3"/>
    </row>
    <row r="5" spans="2:9" x14ac:dyDescent="0.2">
      <c r="E5" s="5"/>
      <c r="F5" s="5"/>
      <c r="G5" s="5"/>
      <c r="H5" s="5"/>
      <c r="I5" s="5"/>
    </row>
    <row r="6" spans="2:9" x14ac:dyDescent="0.2">
      <c r="B6" s="6" t="s">
        <v>2</v>
      </c>
      <c r="C6" s="7"/>
      <c r="D6" s="8"/>
      <c r="G6" s="9" t="s">
        <v>3</v>
      </c>
      <c r="H6" s="10"/>
      <c r="I6" s="11"/>
    </row>
    <row r="7" spans="2:9" x14ac:dyDescent="0.2">
      <c r="B7" s="12" t="s">
        <v>1</v>
      </c>
      <c r="C7" s="13"/>
      <c r="D7" s="14"/>
      <c r="E7" s="15">
        <v>0.7</v>
      </c>
      <c r="G7" s="16" t="s">
        <v>4</v>
      </c>
      <c r="H7" s="17"/>
      <c r="I7" s="18">
        <v>20</v>
      </c>
    </row>
    <row r="8" spans="2:9" x14ac:dyDescent="0.2">
      <c r="B8" s="19" t="s">
        <v>5</v>
      </c>
      <c r="C8" s="1"/>
      <c r="D8" s="20">
        <v>0.2</v>
      </c>
      <c r="E8" s="4">
        <f>D8*0.7</f>
        <v>0.13999999999999999</v>
      </c>
      <c r="G8" s="21" t="s">
        <v>6</v>
      </c>
      <c r="H8" s="22"/>
      <c r="I8" s="23">
        <v>30</v>
      </c>
    </row>
    <row r="9" spans="2:9" x14ac:dyDescent="0.2">
      <c r="B9" s="19" t="s">
        <v>7</v>
      </c>
      <c r="C9" s="1"/>
      <c r="D9" s="24">
        <v>0.02</v>
      </c>
      <c r="G9" s="21" t="s">
        <v>8</v>
      </c>
      <c r="H9" s="22"/>
      <c r="I9" s="23">
        <v>50</v>
      </c>
    </row>
    <row r="10" spans="2:9" x14ac:dyDescent="0.2">
      <c r="B10" s="12" t="s">
        <v>9</v>
      </c>
      <c r="C10" s="13"/>
      <c r="D10" s="25">
        <v>80</v>
      </c>
      <c r="G10" s="21" t="s">
        <v>10</v>
      </c>
      <c r="H10" s="22"/>
      <c r="I10" s="23">
        <v>60</v>
      </c>
    </row>
    <row r="11" spans="2:9" x14ac:dyDescent="0.2">
      <c r="G11" s="21" t="s">
        <v>11</v>
      </c>
      <c r="H11" s="22"/>
      <c r="I11" s="23">
        <v>70</v>
      </c>
    </row>
    <row r="12" spans="2:9" x14ac:dyDescent="0.2">
      <c r="G12" s="21" t="s">
        <v>12</v>
      </c>
      <c r="H12" s="22"/>
      <c r="I12" s="23">
        <v>80</v>
      </c>
    </row>
    <row r="13" spans="2:9" x14ac:dyDescent="0.2">
      <c r="G13" s="26" t="s">
        <v>13</v>
      </c>
      <c r="H13" s="27"/>
      <c r="I13" s="28">
        <v>110</v>
      </c>
    </row>
    <row r="28" spans="2:12" x14ac:dyDescent="0.2">
      <c r="B28" s="29"/>
      <c r="C28" s="30" t="s">
        <v>14</v>
      </c>
      <c r="D28" s="31" t="s">
        <v>15</v>
      </c>
      <c r="E28" s="32" t="s">
        <v>16</v>
      </c>
      <c r="F28" s="33" t="s">
        <v>17</v>
      </c>
      <c r="G28" s="32" t="s">
        <v>18</v>
      </c>
      <c r="H28" s="34" t="s">
        <v>19</v>
      </c>
      <c r="I28" s="35" t="s">
        <v>20</v>
      </c>
    </row>
    <row r="29" spans="2:12" x14ac:dyDescent="0.2">
      <c r="B29" s="29"/>
      <c r="C29" s="36" t="s">
        <v>21</v>
      </c>
      <c r="D29" s="37" t="s">
        <v>22</v>
      </c>
      <c r="E29" s="38" t="s">
        <v>23</v>
      </c>
      <c r="F29" s="37" t="s">
        <v>21</v>
      </c>
      <c r="G29" s="38" t="s">
        <v>21</v>
      </c>
      <c r="H29" s="39" t="s">
        <v>24</v>
      </c>
      <c r="I29" s="40" t="s">
        <v>25</v>
      </c>
    </row>
    <row r="30" spans="2:12" x14ac:dyDescent="0.2">
      <c r="B30" s="29"/>
      <c r="C30" s="41">
        <v>0</v>
      </c>
      <c r="D30" s="42">
        <v>0</v>
      </c>
      <c r="E30" s="43">
        <v>0</v>
      </c>
      <c r="F30" s="44">
        <v>0</v>
      </c>
      <c r="G30" s="43">
        <v>0</v>
      </c>
      <c r="H30" s="45">
        <v>0</v>
      </c>
      <c r="I30" s="46">
        <v>0</v>
      </c>
      <c r="L30" s="4" t="str">
        <f>IF(I30=MAX($I$30:$I$50),H30,"")</f>
        <v/>
      </c>
    </row>
    <row r="31" spans="2:12" x14ac:dyDescent="0.2">
      <c r="B31" s="29"/>
      <c r="C31" s="47">
        <f>$D$8/20</f>
        <v>0.01</v>
      </c>
      <c r="D31" s="48">
        <f t="shared" ref="D31:D39" si="0">ASIN(((($D$8/2)^2-($D$8/2-C31)^2)^0.5)/($D$8/2))*(180/PI())*2</f>
        <v>51.683865526334266</v>
      </c>
      <c r="E31" s="49">
        <f t="shared" ref="E31:E49" si="1">+((PI()*($D$8/2)^2)*(D31/360))-($D$8/2-C31)*((($D$8/2)^2-($D$8/2-C31)^2)^0.5)</f>
        <v>5.8725906877601843E-4</v>
      </c>
      <c r="F31" s="50">
        <f t="shared" ref="F31:F50" si="2">+D31/360*PI()*$D$8</f>
        <v>9.0205362359252514E-2</v>
      </c>
      <c r="G31" s="49">
        <f t="shared" ref="G31:G48" si="3">+E31/F31</f>
        <v>6.5102456596448921E-3</v>
      </c>
      <c r="H31" s="51">
        <f t="shared" ref="H31:H49" si="4">ROUND($D$10*(($D$9)^0.5)*((G31)^(2/3)),2)</f>
        <v>0.39</v>
      </c>
      <c r="I31" s="52">
        <f t="shared" ref="I31:I49" si="5">+H31*E31</f>
        <v>2.2903103682264721E-4</v>
      </c>
      <c r="L31" s="4" t="str">
        <f t="shared" ref="L31:L50" si="6">IF(I31=MAX($I$30:$I$50),H31,"")</f>
        <v/>
      </c>
    </row>
    <row r="32" spans="2:12" x14ac:dyDescent="0.2">
      <c r="B32" s="29"/>
      <c r="C32" s="53">
        <f t="shared" ref="C32:C49" si="7">C31+$D$8/20</f>
        <v>0.02</v>
      </c>
      <c r="D32" s="54">
        <f t="shared" si="0"/>
        <v>73.739795291688054</v>
      </c>
      <c r="E32" s="55">
        <f t="shared" si="1"/>
        <v>1.6350110879328437E-3</v>
      </c>
      <c r="F32" s="56">
        <f t="shared" si="2"/>
        <v>0.12870022175865689</v>
      </c>
      <c r="G32" s="55">
        <f t="shared" si="3"/>
        <v>1.2704026967403935E-2</v>
      </c>
      <c r="H32" s="57">
        <f t="shared" si="4"/>
        <v>0.62</v>
      </c>
      <c r="I32" s="58">
        <f t="shared" si="5"/>
        <v>1.0137068745183632E-3</v>
      </c>
      <c r="L32" s="4" t="str">
        <f t="shared" si="6"/>
        <v/>
      </c>
    </row>
    <row r="33" spans="2:12" x14ac:dyDescent="0.2">
      <c r="B33" s="29"/>
      <c r="C33" s="53">
        <f t="shared" si="7"/>
        <v>0.03</v>
      </c>
      <c r="D33" s="54">
        <f t="shared" si="0"/>
        <v>91.145991998388595</v>
      </c>
      <c r="E33" s="55">
        <f t="shared" si="1"/>
        <v>2.9549884018614395E-3</v>
      </c>
      <c r="F33" s="56">
        <f t="shared" si="2"/>
        <v>0.15907976603682872</v>
      </c>
      <c r="G33" s="55">
        <f t="shared" si="3"/>
        <v>1.8575513878850734E-2</v>
      </c>
      <c r="H33" s="57">
        <f t="shared" si="4"/>
        <v>0.79</v>
      </c>
      <c r="I33" s="58">
        <f t="shared" si="5"/>
        <v>2.3344408374705375E-3</v>
      </c>
      <c r="L33" s="4" t="str">
        <f t="shared" si="6"/>
        <v/>
      </c>
    </row>
    <row r="34" spans="2:12" x14ac:dyDescent="0.2">
      <c r="B34" s="29"/>
      <c r="C34" s="53">
        <f t="shared" si="7"/>
        <v>0.04</v>
      </c>
      <c r="D34" s="54">
        <f t="shared" si="0"/>
        <v>106.26020470831195</v>
      </c>
      <c r="E34" s="55">
        <f t="shared" si="1"/>
        <v>4.4729521800161223E-3</v>
      </c>
      <c r="F34" s="56">
        <f t="shared" si="2"/>
        <v>0.18545904360032242</v>
      </c>
      <c r="G34" s="55">
        <f t="shared" si="3"/>
        <v>2.4118274812500683E-2</v>
      </c>
      <c r="H34" s="57">
        <f t="shared" si="4"/>
        <v>0.94</v>
      </c>
      <c r="I34" s="58">
        <f t="shared" si="5"/>
        <v>4.2045750492151548E-3</v>
      </c>
      <c r="L34" s="4" t="str">
        <f t="shared" si="6"/>
        <v/>
      </c>
    </row>
    <row r="35" spans="2:12" x14ac:dyDescent="0.2">
      <c r="B35" s="29"/>
      <c r="C35" s="53">
        <f t="shared" si="7"/>
        <v>0.05</v>
      </c>
      <c r="D35" s="54">
        <f t="shared" si="0"/>
        <v>120.00000000000001</v>
      </c>
      <c r="E35" s="55">
        <f t="shared" si="1"/>
        <v>6.1418484930437856E-3</v>
      </c>
      <c r="F35" s="56">
        <f t="shared" si="2"/>
        <v>0.20943951023931959</v>
      </c>
      <c r="G35" s="55">
        <f t="shared" si="3"/>
        <v>2.93251664216828E-2</v>
      </c>
      <c r="H35" s="57">
        <f t="shared" si="4"/>
        <v>1.08</v>
      </c>
      <c r="I35" s="58">
        <f t="shared" si="5"/>
        <v>6.6331963724872885E-3</v>
      </c>
      <c r="L35" s="4" t="str">
        <f t="shared" si="6"/>
        <v/>
      </c>
    </row>
    <row r="36" spans="2:12" x14ac:dyDescent="0.2">
      <c r="B36" s="29"/>
      <c r="C36" s="47">
        <f t="shared" si="7"/>
        <v>6.0000000000000005E-2</v>
      </c>
      <c r="D36" s="48">
        <f t="shared" si="0"/>
        <v>132.84364304359639</v>
      </c>
      <c r="E36" s="49">
        <f t="shared" si="1"/>
        <v>7.926734251309419E-3</v>
      </c>
      <c r="F36" s="50">
        <f t="shared" si="2"/>
        <v>0.2318558961454818</v>
      </c>
      <c r="G36" s="49">
        <f t="shared" si="3"/>
        <v>3.4188193542145931E-2</v>
      </c>
      <c r="H36" s="59">
        <f t="shared" si="4"/>
        <v>1.19</v>
      </c>
      <c r="I36" s="52">
        <f t="shared" si="5"/>
        <v>9.4328137590582086E-3</v>
      </c>
      <c r="L36" s="4" t="str">
        <f t="shared" si="6"/>
        <v/>
      </c>
    </row>
    <row r="37" spans="2:12" x14ac:dyDescent="0.2">
      <c r="B37" s="29"/>
      <c r="C37" s="53">
        <f t="shared" si="7"/>
        <v>7.0000000000000007E-2</v>
      </c>
      <c r="D37" s="54">
        <f t="shared" si="0"/>
        <v>145.08479375255587</v>
      </c>
      <c r="E37" s="55">
        <f t="shared" si="1"/>
        <v>9.7992191235441572E-3</v>
      </c>
      <c r="F37" s="56">
        <f t="shared" si="2"/>
        <v>0.25322073455589988</v>
      </c>
      <c r="G37" s="55">
        <f t="shared" si="3"/>
        <v>3.8698328321059842E-2</v>
      </c>
      <c r="H37" s="57">
        <f t="shared" si="4"/>
        <v>1.29</v>
      </c>
      <c r="I37" s="58">
        <f t="shared" si="5"/>
        <v>1.2640992669371963E-2</v>
      </c>
      <c r="L37" s="4" t="str">
        <f t="shared" si="6"/>
        <v/>
      </c>
    </row>
    <row r="38" spans="2:12" x14ac:dyDescent="0.2">
      <c r="B38" s="29"/>
      <c r="C38" s="53">
        <f t="shared" si="7"/>
        <v>0.08</v>
      </c>
      <c r="D38" s="54">
        <f t="shared" si="0"/>
        <v>156.92608193436902</v>
      </c>
      <c r="E38" s="55">
        <f t="shared" si="1"/>
        <v>1.1734792265819118E-2</v>
      </c>
      <c r="F38" s="56">
        <f t="shared" si="2"/>
        <v>0.27388768120091317</v>
      </c>
      <c r="G38" s="55">
        <f t="shared" si="3"/>
        <v>4.2845272245782162E-2</v>
      </c>
      <c r="H38" s="57">
        <f t="shared" si="4"/>
        <v>1.39</v>
      </c>
      <c r="I38" s="58">
        <f t="shared" si="5"/>
        <v>1.6311361249488572E-2</v>
      </c>
      <c r="L38" s="4" t="str">
        <f t="shared" si="6"/>
        <v/>
      </c>
    </row>
    <row r="39" spans="2:12" x14ac:dyDescent="0.2">
      <c r="B39" s="29"/>
      <c r="C39" s="53">
        <f t="shared" si="7"/>
        <v>0.09</v>
      </c>
      <c r="D39" s="54">
        <f t="shared" si="0"/>
        <v>168.52165904546646</v>
      </c>
      <c r="E39" s="55">
        <f t="shared" si="1"/>
        <v>1.371130161922675E-2</v>
      </c>
      <c r="F39" s="56">
        <f t="shared" si="2"/>
        <v>0.29412578112666743</v>
      </c>
      <c r="G39" s="55">
        <f t="shared" si="3"/>
        <v>4.6617136269743988E-2</v>
      </c>
      <c r="H39" s="57">
        <f t="shared" si="4"/>
        <v>1.47</v>
      </c>
      <c r="I39" s="58">
        <f t="shared" si="5"/>
        <v>2.0155613380263324E-2</v>
      </c>
      <c r="L39" s="4" t="str">
        <f t="shared" si="6"/>
        <v/>
      </c>
    </row>
    <row r="40" spans="2:12" x14ac:dyDescent="0.2">
      <c r="B40" s="29"/>
      <c r="C40" s="53">
        <f t="shared" si="7"/>
        <v>9.9999999999999992E-2</v>
      </c>
      <c r="D40" s="54">
        <f t="shared" ref="D40:D49" si="8">360-ASIN(((($D$8/2)^2-($D$8/2-C40)^2)^0.5)/($D$8/2))*(180/PI())*2</f>
        <v>180</v>
      </c>
      <c r="E40" s="55">
        <f t="shared" si="1"/>
        <v>1.5707963267948967E-2</v>
      </c>
      <c r="F40" s="56">
        <f t="shared" si="2"/>
        <v>0.31415926535897931</v>
      </c>
      <c r="G40" s="55">
        <f t="shared" si="3"/>
        <v>0.05</v>
      </c>
      <c r="H40" s="57">
        <f t="shared" si="4"/>
        <v>1.54</v>
      </c>
      <c r="I40" s="58">
        <f t="shared" si="5"/>
        <v>2.4190263432641409E-2</v>
      </c>
      <c r="L40" s="4" t="str">
        <f t="shared" si="6"/>
        <v/>
      </c>
    </row>
    <row r="41" spans="2:12" x14ac:dyDescent="0.2">
      <c r="B41" s="29"/>
      <c r="C41" s="53">
        <f t="shared" si="7"/>
        <v>0.10999999999999999</v>
      </c>
      <c r="D41" s="54">
        <f t="shared" si="8"/>
        <v>191.47834095453354</v>
      </c>
      <c r="E41" s="55">
        <f t="shared" si="1"/>
        <v>1.7704624916671179E-2</v>
      </c>
      <c r="F41" s="56">
        <f t="shared" si="2"/>
        <v>0.33419274959129125</v>
      </c>
      <c r="G41" s="55">
        <f t="shared" si="3"/>
        <v>5.2977286127013405E-2</v>
      </c>
      <c r="H41" s="57">
        <f t="shared" si="4"/>
        <v>1.6</v>
      </c>
      <c r="I41" s="58">
        <f t="shared" si="5"/>
        <v>2.8327399866673889E-2</v>
      </c>
      <c r="L41" s="4" t="str">
        <f t="shared" si="6"/>
        <v/>
      </c>
    </row>
    <row r="42" spans="2:12" x14ac:dyDescent="0.2">
      <c r="B42" s="29"/>
      <c r="C42" s="53">
        <f t="shared" si="7"/>
        <v>0.11999999999999998</v>
      </c>
      <c r="D42" s="54">
        <f t="shared" si="8"/>
        <v>203.07391806563086</v>
      </c>
      <c r="E42" s="55">
        <f t="shared" si="1"/>
        <v>1.9681134270078809E-2</v>
      </c>
      <c r="F42" s="56">
        <f t="shared" si="2"/>
        <v>0.35443084951704534</v>
      </c>
      <c r="G42" s="55">
        <f t="shared" si="3"/>
        <v>5.5528840948514277E-2</v>
      </c>
      <c r="H42" s="57">
        <f t="shared" si="4"/>
        <v>1.65</v>
      </c>
      <c r="I42" s="58">
        <f t="shared" si="5"/>
        <v>3.2473871545630036E-2</v>
      </c>
      <c r="L42" s="4" t="str">
        <f t="shared" si="6"/>
        <v/>
      </c>
    </row>
    <row r="43" spans="2:12" ht="13.5" thickBot="1" x14ac:dyDescent="0.25">
      <c r="B43" s="29"/>
      <c r="C43" s="53">
        <f t="shared" si="7"/>
        <v>0.12999999999999998</v>
      </c>
      <c r="D43" s="54">
        <f t="shared" si="8"/>
        <v>214.91520624744413</v>
      </c>
      <c r="E43" s="55">
        <f t="shared" si="1"/>
        <v>2.1616707412353772E-2</v>
      </c>
      <c r="F43" s="56">
        <f t="shared" si="2"/>
        <v>0.37509779616205874</v>
      </c>
      <c r="G43" s="55">
        <f t="shared" si="3"/>
        <v>5.7629523909584375E-2</v>
      </c>
      <c r="H43" s="57">
        <f t="shared" si="4"/>
        <v>1.69</v>
      </c>
      <c r="I43" s="58">
        <f t="shared" si="5"/>
        <v>3.6532235526877871E-2</v>
      </c>
      <c r="L43" s="4" t="str">
        <f t="shared" si="6"/>
        <v/>
      </c>
    </row>
    <row r="44" spans="2:12" ht="13.5" thickBot="1" x14ac:dyDescent="0.25">
      <c r="B44" s="29"/>
      <c r="C44" s="60">
        <f t="shared" si="7"/>
        <v>0.13999999999999999</v>
      </c>
      <c r="D44" s="61">
        <f t="shared" si="8"/>
        <v>227.15635695640361</v>
      </c>
      <c r="E44" s="62">
        <f t="shared" si="1"/>
        <v>2.3489192284588511E-2</v>
      </c>
      <c r="F44" s="63">
        <f t="shared" si="2"/>
        <v>0.39646263457247688</v>
      </c>
      <c r="G44" s="62">
        <f t="shared" si="3"/>
        <v>5.924692577881379E-2</v>
      </c>
      <c r="H44" s="64">
        <f t="shared" si="4"/>
        <v>1.72</v>
      </c>
      <c r="I44" s="65">
        <f t="shared" si="5"/>
        <v>4.0401410729492236E-2</v>
      </c>
      <c r="L44" s="4" t="str">
        <f t="shared" si="6"/>
        <v/>
      </c>
    </row>
    <row r="45" spans="2:12" x14ac:dyDescent="0.2">
      <c r="B45" s="29"/>
      <c r="C45" s="53">
        <f t="shared" si="7"/>
        <v>0.15</v>
      </c>
      <c r="D45" s="54">
        <f t="shared" si="8"/>
        <v>240</v>
      </c>
      <c r="E45" s="55">
        <f t="shared" si="1"/>
        <v>2.5274078042854149E-2</v>
      </c>
      <c r="F45" s="56">
        <f t="shared" si="2"/>
        <v>0.41887902047863906</v>
      </c>
      <c r="G45" s="55">
        <f t="shared" si="3"/>
        <v>6.0337416789158611E-2</v>
      </c>
      <c r="H45" s="57">
        <f t="shared" si="4"/>
        <v>1.74</v>
      </c>
      <c r="I45" s="58">
        <f t="shared" si="5"/>
        <v>4.397689579456622E-2</v>
      </c>
      <c r="L45" s="4" t="str">
        <f t="shared" si="6"/>
        <v/>
      </c>
    </row>
    <row r="46" spans="2:12" x14ac:dyDescent="0.2">
      <c r="B46" s="29"/>
      <c r="C46" s="53">
        <f t="shared" si="7"/>
        <v>0.16</v>
      </c>
      <c r="D46" s="54">
        <f t="shared" si="8"/>
        <v>253.73979529168801</v>
      </c>
      <c r="E46" s="55">
        <f t="shared" si="1"/>
        <v>2.6942974355881812E-2</v>
      </c>
      <c r="F46" s="56">
        <f t="shared" si="2"/>
        <v>0.44285948711763617</v>
      </c>
      <c r="G46" s="55">
        <f t="shared" si="3"/>
        <v>6.0838652303106214E-2</v>
      </c>
      <c r="H46" s="57">
        <f t="shared" si="4"/>
        <v>1.75</v>
      </c>
      <c r="I46" s="58">
        <f t="shared" si="5"/>
        <v>4.7150205122793172E-2</v>
      </c>
      <c r="L46" s="4" t="str">
        <f t="shared" si="6"/>
        <v/>
      </c>
    </row>
    <row r="47" spans="2:12" x14ac:dyDescent="0.2">
      <c r="B47" s="29"/>
      <c r="C47" s="53">
        <f t="shared" si="7"/>
        <v>0.17</v>
      </c>
      <c r="D47" s="54">
        <f t="shared" si="8"/>
        <v>268.85400800161142</v>
      </c>
      <c r="E47" s="55">
        <f t="shared" si="1"/>
        <v>2.8460938134036495E-2</v>
      </c>
      <c r="F47" s="56">
        <f t="shared" si="2"/>
        <v>0.46923876468113002</v>
      </c>
      <c r="G47" s="55">
        <f t="shared" si="3"/>
        <v>6.0653424815353976E-2</v>
      </c>
      <c r="H47" s="57">
        <f t="shared" si="4"/>
        <v>1.75</v>
      </c>
      <c r="I47" s="58">
        <f t="shared" si="5"/>
        <v>4.9806641734563867E-2</v>
      </c>
      <c r="L47" s="4" t="str">
        <f t="shared" si="6"/>
        <v/>
      </c>
    </row>
    <row r="48" spans="2:12" x14ac:dyDescent="0.2">
      <c r="B48" s="29"/>
      <c r="C48" s="53">
        <f t="shared" si="7"/>
        <v>0.18000000000000002</v>
      </c>
      <c r="D48" s="54">
        <f t="shared" si="8"/>
        <v>286.26020470831196</v>
      </c>
      <c r="E48" s="55">
        <f t="shared" si="1"/>
        <v>2.9780915447965087E-2</v>
      </c>
      <c r="F48" s="56">
        <f t="shared" si="2"/>
        <v>0.49961830895930182</v>
      </c>
      <c r="G48" s="55">
        <f t="shared" si="3"/>
        <v>5.9607334066676482E-2</v>
      </c>
      <c r="H48" s="57">
        <f t="shared" si="4"/>
        <v>1.73</v>
      </c>
      <c r="I48" s="58">
        <f t="shared" si="5"/>
        <v>5.1520983724979597E-2</v>
      </c>
      <c r="L48" s="4" t="str">
        <f t="shared" si="6"/>
        <v/>
      </c>
    </row>
    <row r="49" spans="2:12" x14ac:dyDescent="0.2">
      <c r="B49" s="29"/>
      <c r="C49" s="53">
        <f t="shared" si="7"/>
        <v>0.19000000000000003</v>
      </c>
      <c r="D49" s="54">
        <f t="shared" si="8"/>
        <v>308.31613447366578</v>
      </c>
      <c r="E49" s="55">
        <f t="shared" si="1"/>
        <v>3.0828667467121918E-2</v>
      </c>
      <c r="F49" s="56">
        <f t="shared" si="2"/>
        <v>0.53811316835870626</v>
      </c>
      <c r="G49" s="55">
        <f>+E49/F49</f>
        <v>5.7290304864963885E-2</v>
      </c>
      <c r="H49" s="57">
        <f t="shared" si="4"/>
        <v>1.68</v>
      </c>
      <c r="I49" s="58">
        <f t="shared" si="5"/>
        <v>5.1792161344764817E-2</v>
      </c>
      <c r="L49" s="4">
        <f t="shared" si="6"/>
        <v>1.68</v>
      </c>
    </row>
    <row r="50" spans="2:12" x14ac:dyDescent="0.2">
      <c r="B50" s="29"/>
      <c r="C50" s="66">
        <f>C49+$D$8/20</f>
        <v>0.20000000000000004</v>
      </c>
      <c r="D50" s="67">
        <v>360</v>
      </c>
      <c r="E50" s="68">
        <f>PI()*(D8/2)^2</f>
        <v>3.1415926535897934E-2</v>
      </c>
      <c r="F50" s="69">
        <f t="shared" si="2"/>
        <v>0.62831853071795862</v>
      </c>
      <c r="G50" s="68">
        <f t="shared" ref="G50" si="9">+E50/F50</f>
        <v>0.05</v>
      </c>
      <c r="H50" s="70">
        <f>ROUND($D$10*(($D$9)^0.5)*((G50)^(2/3)),2)</f>
        <v>1.54</v>
      </c>
      <c r="I50" s="71">
        <f>+H50*E50</f>
        <v>4.8380526865282818E-2</v>
      </c>
      <c r="J50" s="4">
        <f>+I50*F50</f>
        <v>3.0398381555355226E-2</v>
      </c>
      <c r="L50" s="4" t="str">
        <f t="shared" si="6"/>
        <v/>
      </c>
    </row>
    <row r="51" spans="2:12" x14ac:dyDescent="0.2">
      <c r="B51" s="29"/>
      <c r="C51" s="29"/>
      <c r="D51" s="29"/>
      <c r="E51" s="29"/>
      <c r="F51" s="29"/>
      <c r="G51" s="29"/>
      <c r="H51" s="29"/>
      <c r="I51" s="29"/>
    </row>
    <row r="52" spans="2:12" x14ac:dyDescent="0.2">
      <c r="B52" s="29"/>
      <c r="C52" s="29"/>
      <c r="D52" s="29"/>
      <c r="E52" s="29"/>
      <c r="F52" s="29"/>
      <c r="G52" s="29"/>
      <c r="H52" s="29"/>
      <c r="I52" s="29"/>
    </row>
    <row r="53" spans="2:12" x14ac:dyDescent="0.2">
      <c r="B53" s="29"/>
      <c r="C53" s="29"/>
      <c r="D53" s="29"/>
      <c r="E53" s="29"/>
      <c r="F53" s="29"/>
      <c r="G53" s="29"/>
      <c r="H53" s="29"/>
      <c r="I53" s="29"/>
    </row>
    <row r="54" spans="2:12" x14ac:dyDescent="0.2">
      <c r="B54" s="29"/>
      <c r="C54" s="29"/>
      <c r="D54" s="29"/>
      <c r="E54" s="29"/>
      <c r="F54" s="29"/>
      <c r="G54" s="29"/>
      <c r="H54" s="29"/>
      <c r="I54" s="29"/>
    </row>
    <row r="55" spans="2:12" x14ac:dyDescent="0.2">
      <c r="B55" s="29"/>
      <c r="C55" s="29"/>
      <c r="D55" s="29"/>
      <c r="E55" s="29"/>
      <c r="F55" s="29"/>
      <c r="G55" s="29"/>
      <c r="H55" s="29"/>
      <c r="I55" s="29"/>
    </row>
    <row r="56" spans="2:12" x14ac:dyDescent="0.2">
      <c r="B56" s="29"/>
      <c r="C56" s="29"/>
      <c r="D56" s="29"/>
      <c r="E56" s="29"/>
      <c r="F56" s="29"/>
      <c r="G56" s="29"/>
      <c r="H56" s="29"/>
      <c r="I56" s="29"/>
    </row>
    <row r="57" spans="2:12" x14ac:dyDescent="0.2">
      <c r="B57" s="29"/>
      <c r="C57" s="29"/>
      <c r="D57" s="29"/>
      <c r="E57" s="29"/>
      <c r="F57" s="29"/>
      <c r="G57" s="29"/>
      <c r="H57" s="29"/>
      <c r="I57" s="29"/>
    </row>
    <row r="58" spans="2:12" x14ac:dyDescent="0.2">
      <c r="B58" s="29"/>
      <c r="C58" s="29"/>
      <c r="D58" s="29"/>
      <c r="E58" s="29"/>
      <c r="F58" s="29"/>
      <c r="G58" s="29"/>
      <c r="H58" s="29"/>
      <c r="I58" s="29"/>
    </row>
    <row r="59" spans="2:12" x14ac:dyDescent="0.2">
      <c r="B59" s="29"/>
      <c r="C59" s="29"/>
      <c r="D59" s="29"/>
      <c r="E59" s="29"/>
      <c r="F59" s="29"/>
      <c r="G59" s="29"/>
      <c r="H59" s="29"/>
      <c r="I59" s="29"/>
    </row>
  </sheetData>
  <pageMargins left="0.78740157499999996" right="0.78740157499999996" top="0.98425196900000012" bottom="0.98425196900000012" header="0.49212598450000006" footer="0.49212598450000006"/>
  <pageSetup paperSize="9" scale="73" orientation="portrait" r:id="rId1"/>
  <headerFooter alignWithMargins="0">
    <oddHeader>&amp;L&amp;G&amp;C&amp;A&amp;R&amp;P/&amp;N</oddHeader>
    <oddFooter>&amp;L&amp;7&amp;Z&amp;F&amp;CCSD Ingénieurs conseils SA&amp;R&amp;D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>
              <from>
                <xdr:col>11</xdr:col>
                <xdr:colOff>647700</xdr:colOff>
                <xdr:row>24</xdr:row>
                <xdr:rowOff>133350</xdr:rowOff>
              </from>
              <to>
                <xdr:col>14</xdr:col>
                <xdr:colOff>142875</xdr:colOff>
                <xdr:row>27</xdr:row>
                <xdr:rowOff>123825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Domaine" ma:contentTypeID="0x0101001A2F3216F40DB745BCCEC30C42897F8900E82B34B29A91FB4693D05EF1FAB6BBF9" ma:contentTypeVersion="4" ma:contentTypeDescription="Document de Domaine" ma:contentTypeScope="" ma:versionID="3dda18f94e7808284a416076ec4da23f">
  <xsd:schema xmlns:xsd="http://www.w3.org/2001/XMLSchema" xmlns:xs="http://www.w3.org/2001/XMLSchema" xmlns:p="http://schemas.microsoft.com/office/2006/metadata/properties" xmlns:ns2="b215133e-8410-437e-8025-d13194038ca1" targetNamespace="http://schemas.microsoft.com/office/2006/metadata/properties" ma:root="true" ma:fieldsID="d8c234c2dd1a9b27e446b54b6ffd9958" ns2:_="">
    <xsd:import namespace="b215133e-8410-437e-8025-d13194038ca1"/>
    <xsd:element name="properties">
      <xsd:complexType>
        <xsd:sequence>
          <xsd:element name="documentManagement">
            <xsd:complexType>
              <xsd:all>
                <xsd:element ref="ns2:b9e2337af57a4873b02ec06471729cba" minOccurs="0"/>
                <xsd:element ref="ns2:TaxCatchAll" minOccurs="0"/>
                <xsd:element ref="ns2:TaxCatchAllLabel" minOccurs="0"/>
                <xsd:element ref="ns2:ffc40808d1c845f889d25f8f1f75a53c" minOccurs="0"/>
                <xsd:element ref="ns2:a6f50796e2a845e1a3149bec45795fb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5133e-8410-437e-8025-d13194038ca1" elementFormDefault="qualified">
    <xsd:import namespace="http://schemas.microsoft.com/office/2006/documentManagement/types"/>
    <xsd:import namespace="http://schemas.microsoft.com/office/infopath/2007/PartnerControls"/>
    <xsd:element name="b9e2337af57a4873b02ec06471729cba" ma:index="8" nillable="true" ma:taxonomy="true" ma:internalName="b9e2337af57a4873b02ec06471729cba" ma:taxonomyFieldName="Domain" ma:displayName="Domain" ma:default="" ma:fieldId="{b9e2337a-f57a-4873-b02e-c06471729cba}" ma:sspId="a1f7d8a7-a04e-484f-8c8f-29b57bca5403" ma:termSetId="2f0a317f-5fc9-4af7-88f7-5e5974666c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17d87c7-325a-416c-8697-1fa96766127d}" ma:internalName="TaxCatchAll" ma:showField="CatchAllData" ma:web="b8b8e9a8-a025-4ee7-a6b7-107f087ee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17d87c7-325a-416c-8697-1fa96766127d}" ma:internalName="TaxCatchAllLabel" ma:readOnly="true" ma:showField="CatchAllDataLabel" ma:web="b8b8e9a8-a025-4ee7-a6b7-107f087ee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c40808d1c845f889d25f8f1f75a53c" ma:index="12" nillable="true" ma:taxonomy="true" ma:internalName="ffc40808d1c845f889d25f8f1f75a53c" ma:taxonomyFieldName="Domain_Activity" ma:displayName="Domain_Activity" ma:default="" ma:fieldId="{ffc40808-d1c8-45f8-89d2-5f8f1f75a53c}" ma:sspId="a1f7d8a7-a04e-484f-8c8f-29b57bca5403" ma:termSetId="4c19ca45-39c9-497b-b7b5-5ac6e395a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f50796e2a845e1a3149bec45795fbb" ma:index="14" nillable="true" ma:taxonomy="true" ma:internalName="a6f50796e2a845e1a3149bec45795fbb" ma:taxonomyFieldName="DocumentType" ma:displayName="DocumentType" ma:default="" ma:fieldId="{a6f50796-e2a8-45e1-a314-9bec45795fbb}" ma:sspId="a1f7d8a7-a04e-484f-8c8f-29b57bca5403" ma:termSetId="08af5ea9-ddd1-43ad-ab06-b9ab3c2329e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f7d8a7-a04e-484f-8c8f-29b57bca5403" ContentTypeId="0x0101001A2F3216F40DB745BCCEC30C42897F89" PreviousValue="false" LastSyncTimeStamp="2023-08-30T07:44:54.65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5133e-8410-437e-8025-d13194038ca1">
      <Value>5</Value>
      <Value>6</Value>
    </TaxCatchAll>
    <ffc40808d1c845f889d25f8f1f75a53c xmlns="b215133e-8410-437e-8025-d13194038c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A01-Etudes d'impact sur l'environnement</TermName>
          <TermId xmlns="http://schemas.microsoft.com/office/infopath/2007/PartnerControls">0581e499-d4e5-4718-a1e2-457d4b2c455e</TermId>
        </TermInfo>
      </Terms>
    </ffc40808d1c845f889d25f8f1f75a53c>
    <b9e2337af57a4873b02ec06471729cba xmlns="b215133e-8410-437e-8025-d13194038c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A-ENVIRONNEMENT ET AMENAGEMENT DU TERRITOIRE</TermName>
          <TermId xmlns="http://schemas.microsoft.com/office/infopath/2007/PartnerControls">c6b2721b-b069-42d4-a3b5-c0897ea55e77</TermId>
        </TermInfo>
      </Terms>
    </b9e2337af57a4873b02ec06471729cba>
    <a6f50796e2a845e1a3149bec45795fbb xmlns="b215133e-8410-437e-8025-d13194038ca1">
      <Terms xmlns="http://schemas.microsoft.com/office/infopath/2007/PartnerControls"/>
    </a6f50796e2a845e1a3149bec45795fbb>
  </documentManagement>
</p:properties>
</file>

<file path=customXml/itemProps1.xml><?xml version="1.0" encoding="utf-8"?>
<ds:datastoreItem xmlns:ds="http://schemas.openxmlformats.org/officeDocument/2006/customXml" ds:itemID="{15336719-9D0A-4547-A5D7-68E5122C2593}"/>
</file>

<file path=customXml/itemProps2.xml><?xml version="1.0" encoding="utf-8"?>
<ds:datastoreItem xmlns:ds="http://schemas.openxmlformats.org/officeDocument/2006/customXml" ds:itemID="{34EA0CF7-6D9C-4D8D-953C-A93F96C0B132}"/>
</file>

<file path=customXml/itemProps3.xml><?xml version="1.0" encoding="utf-8"?>
<ds:datastoreItem xmlns:ds="http://schemas.openxmlformats.org/officeDocument/2006/customXml" ds:itemID="{0135957C-4BE0-45E2-9A7E-E0C2ECF6B81F}"/>
</file>

<file path=customXml/itemProps4.xml><?xml version="1.0" encoding="utf-8"?>
<ds:datastoreItem xmlns:ds="http://schemas.openxmlformats.org/officeDocument/2006/customXml" ds:itemID="{0C977B69-E7B9-4652-BF5E-5AEF4653107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calcul Strickler</vt:lpstr>
      <vt:lpstr>'feuille de calcul Strickler'!Zone_d_impression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MONNIN Gaëtan</dc:creator>
  <cp:lastModifiedBy>MONNIN Gaëtan</cp:lastModifiedBy>
  <dcterms:created xsi:type="dcterms:W3CDTF">2024-11-13T17:28:46Z</dcterms:created>
  <dcterms:modified xsi:type="dcterms:W3CDTF">2024-11-13T17:29:28Z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0x0101001A2F3216F40DB745BCCEC30C42897F8900E82B34B29A91FB4693D05EF1FAB6BBF9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Domain">
    <vt:lpwstr>5;#A-ENVIRONNEMENT ET AMENAGEMENT DU TERRITOIRE|c6b2721b-b069-42d4-a3b5-c0897ea55e77</vt:lpwstr>
  </property>
  <property fmtid="{D5CDD505-2E9C-101B-9397-08002B2CF9AE}" pid="6" name="DocumentType">
    <vt:lpwstr/>
  </property>
  <property fmtid="{D5CDD505-2E9C-101B-9397-08002B2CF9AE}" pid="7" name="Domain_Activity">
    <vt:lpwstr>6;#A01-Etudes d'impact sur l'environnement|0581e499-d4e5-4718-a1e2-457d4b2c455e</vt:lpwstr>
  </property>
</Properties>
</file>